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uelakecommunications-my.sharepoint.com/personal/harri_pelkonen_blc_fi/Documents/Työpöytä/"/>
    </mc:Choice>
  </mc:AlternateContent>
  <xr:revisionPtr revIDLastSave="1" documentId="8_{423DED7F-6B38-4D4A-A0E8-6487F9211BF4}" xr6:coauthVersionLast="47" xr6:coauthVersionMax="47" xr10:uidLastSave="{D7AC8FED-FE2C-48BC-A535-133B866A25B1}"/>
  <bookViews>
    <workbookView xWindow="57480" yWindow="-120" windowWidth="29040" windowHeight="15720" tabRatio="500" xr2:uid="{00000000-000D-0000-FFFF-FFFF00000000}"/>
  </bookViews>
  <sheets>
    <sheet name="Taul1" sheetId="1" r:id="rId1"/>
  </sheets>
  <definedNames>
    <definedName name="Print_Area_0_0" localSheetId="0">Taul1!$A$1:$T$64</definedName>
    <definedName name="Print_Area_0_0_0" localSheetId="0">Taul1!$A$1:$T$56</definedName>
    <definedName name="_xlnm.Print_Area" localSheetId="0">Taul1!$A$1:$T$56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15" i="1" l="1"/>
  <c r="F56" i="1"/>
  <c r="D56" i="1"/>
  <c r="G53" i="1"/>
  <c r="R52" i="1"/>
  <c r="R44" i="1"/>
  <c r="O42" i="1"/>
  <c r="R42" i="1" s="1"/>
  <c r="O40" i="1"/>
  <c r="R40" i="1" s="1"/>
  <c r="R37" i="1"/>
  <c r="R25" i="1"/>
  <c r="R23" i="1"/>
  <c r="R27" i="1" l="1"/>
  <c r="R45" i="1"/>
  <c r="Y14" i="1"/>
  <c r="Y16" i="1" s="1"/>
  <c r="R51" i="1" l="1"/>
  <c r="R54" i="1" s="1"/>
  <c r="Y18" i="1"/>
  <c r="Y17" i="1" s="1"/>
  <c r="Y26" i="1" l="1"/>
  <c r="Y25" i="1"/>
  <c r="Y24" i="1"/>
  <c r="Y19" i="1"/>
  <c r="Y22" i="1" s="1"/>
  <c r="Y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tc={EBB2EA9E-74D4-44C8-BBB6-3E98F8DF8BD8}</author>
    <author>tc={6A7D4D16-14F6-453C-BEE0-723FA478E1CF}</author>
  </authors>
  <commentList>
    <comment ref="L25" authorId="0" shapeId="0" xr:uid="{EBB2EA9E-74D4-44C8-BBB6-3E98F8DF8BD8}">
      <text>
        <t>[Kommenttiketju]
Excel-versiosi avulla voit lukea tämän kommenttiketjun, mutta siihen tehdyt muutokset poistetaan, jos tiedosto avataan uudemmassa Excel-versiossa. Lisätietoja: https://go.microsoft.com/fwlink/?linkid=870924
Kommentti:
    Tähän montako kilometriä</t>
      </text>
    </comment>
    <comment ref="L26" authorId="1" shapeId="0" xr:uid="{6A7D4D16-14F6-453C-BEE0-723FA478E1CF}">
      <text>
        <t>[Kommenttiketju]
Excel-versiosi avulla voit lukea tämän kommenttiketjun, mutta siihen tehdyt muutokset poistetaan, jos tiedosto avataan uudemmassa Excel-versiossa. Lisätietoja: https://go.microsoft.com/fwlink/?linkid=870924
Kommentti:
    Tähän montako henkilöä</t>
      </text>
    </comment>
  </commentList>
</comments>
</file>

<file path=xl/sharedStrings.xml><?xml version="1.0" encoding="utf-8"?>
<sst xmlns="http://schemas.openxmlformats.org/spreadsheetml/2006/main" count="81" uniqueCount="67">
  <si>
    <t>TIlaisuus</t>
  </si>
  <si>
    <t>Aika</t>
  </si>
  <si>
    <t xml:space="preserve"> -</t>
  </si>
  <si>
    <t>Sukunimi</t>
  </si>
  <si>
    <t>Etunimi</t>
  </si>
  <si>
    <t>Arvo tai ammantti</t>
  </si>
  <si>
    <t>Henkilötunnus</t>
  </si>
  <si>
    <t>Vero %</t>
  </si>
  <si>
    <t>Verokunta</t>
  </si>
  <si>
    <t>Oulu</t>
  </si>
  <si>
    <t>Lähiosoite</t>
  </si>
  <si>
    <t>Postinumero</t>
  </si>
  <si>
    <t>Postitoimipaikka</t>
  </si>
  <si>
    <t>Tilinumero (IBAN)</t>
  </si>
  <si>
    <t>Matkan alku pvm ja kellon aika</t>
  </si>
  <si>
    <t>Reitti ja kulukuväline J= Juna, B=Bussi, L=Lentokone, T=Taksi, A=Auto</t>
  </si>
  <si>
    <t>Matka päättyi pvm ja kellon aika</t>
  </si>
  <si>
    <t>Salasana</t>
  </si>
  <si>
    <t>Upseeriliitto</t>
  </si>
  <si>
    <t>Oheistaulukko matka-ajan laskemiseksi</t>
  </si>
  <si>
    <t>Lähtöaika (A13 ja D13)</t>
  </si>
  <si>
    <t>Paluuaika (P20 ja S20)</t>
  </si>
  <si>
    <t>Kokonaismatka-aika (Q38)</t>
  </si>
  <si>
    <t>Sisältää täysiä vuorokausia?</t>
  </si>
  <si>
    <t>Täydet vuorokaudet</t>
  </si>
  <si>
    <t>Ylittävät tunnit</t>
  </si>
  <si>
    <t>SELVITYS MATKUSTAMISKUSTANNUKSISTA</t>
  </si>
  <si>
    <t>Jäännös oikeuttaa vielä kokopäivärahaan?</t>
  </si>
  <si>
    <t>km</t>
  </si>
  <si>
    <t xml:space="preserve"> =</t>
  </si>
  <si>
    <t>Jäännös oikeuttaa myös puolipäivärahaan?</t>
  </si>
  <si>
    <t>Jäännös oikeuttaa vain kokopäivärahaan?</t>
  </si>
  <si>
    <t>Jäännös oikeuttaa vain puolipäivärahaan?</t>
  </si>
  <si>
    <t>kpl</t>
  </si>
  <si>
    <t>Jäännös oikeuttaa ateriakorvaukseen?</t>
  </si>
  <si>
    <t>Oma auto (A) yhteensä</t>
  </si>
  <si>
    <t>Juna (J)</t>
  </si>
  <si>
    <t>Bussi (B)</t>
  </si>
  <si>
    <t>Lentokone (L)</t>
  </si>
  <si>
    <t>Taksi (T)</t>
  </si>
  <si>
    <t>Muut (M)</t>
  </si>
  <si>
    <t>Matkat yhteensä</t>
  </si>
  <si>
    <t>Matka-aika</t>
  </si>
  <si>
    <t>Kokopäiväraha (10h - 24h)</t>
  </si>
  <si>
    <t>vrk</t>
  </si>
  <si>
    <t>a'</t>
  </si>
  <si>
    <t xml:space="preserve"> +</t>
  </si>
  <si>
    <t>Puolipäivärahat (6 - 10 h)</t>
  </si>
  <si>
    <t>Ateriakorvaus (4 - 6 h)</t>
  </si>
  <si>
    <t xml:space="preserve">Ateriat: </t>
  </si>
  <si>
    <t>Päivärahat yhteensä</t>
  </si>
  <si>
    <t>Majoituskulut</t>
  </si>
  <si>
    <t>Majoituskulut yhteensä</t>
  </si>
  <si>
    <t>Palkkiot yhteensä</t>
  </si>
  <si>
    <t>Vakuutan, että antamani tiedot ovat oikein</t>
  </si>
  <si>
    <t>Kaikki yhteensä</t>
  </si>
  <si>
    <t>Paikka ja Päivä</t>
  </si>
  <si>
    <t>Ennakonpidätys</t>
  </si>
  <si>
    <t>Maksettu ennakko</t>
  </si>
  <si>
    <t>Allakirjoitus</t>
  </si>
  <si>
    <t>Maksetaan</t>
  </si>
  <si>
    <t>MATKALASKU</t>
  </si>
  <si>
    <t>Korvaus oman auton käytöstä (Reittiselostus)</t>
  </si>
  <si>
    <t>Kyydissä olleet (nimi)</t>
  </si>
  <si>
    <r>
      <t xml:space="preserve">Muut matkustamiskustannukset </t>
    </r>
    <r>
      <rPr>
        <sz val="10"/>
        <color rgb="FF000000"/>
        <rFont val="Arial"/>
        <family val="2"/>
      </rPr>
      <t>(liitä kuitit lomakkeen loppuun)</t>
    </r>
  </si>
  <si>
    <r>
      <t xml:space="preserve">Päivärahat </t>
    </r>
    <r>
      <rPr>
        <sz val="9"/>
        <color rgb="FF000000"/>
        <rFont val="Calibri"/>
        <family val="2"/>
      </rPr>
      <t>(Huom! Tarjotut maksuttomat ateriat pienentävät päivärahan puoleen)</t>
    </r>
  </si>
  <si>
    <t>Erilliset palkkiot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</si>
</sst>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\.m\.yyyy;@"/>
    <numFmt numFmtId="165" formatCode="######\-####"/>
    <numFmt numFmtId="166" formatCode="0.0\ %"/>
    <numFmt numFmtId="167" formatCode="h:mm;@"/>
    <numFmt numFmtId="168" formatCode="d\.m\.yyyy\ h:mm;@"/>
    <numFmt numFmtId="169" formatCode="d&quot; vrk &quot;h&quot; h &quot;mm&quot; min&quot;"/>
    <numFmt numFmtId="170" formatCode="d&quot; vrk&quot;"/>
    <numFmt numFmtId="171" formatCode="h&quot; h &quot;mm&quot; min&quot;"/>
    <numFmt numFmtId="172" formatCode="#,##0.00&quot; €&quot;;[Red]\-#,##0.00&quot; €&quot;"/>
  </numFmts>
  <fonts count="26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6"/>
      <color rgb="FFFFFFFF"/>
      <name val="Arial"/>
      <family val="2"/>
      <charset val="1"/>
    </font>
    <font>
      <sz val="8"/>
      <color rgb="FFFFFFFF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A6A6A6"/>
      <name val="Arial"/>
      <family val="2"/>
      <charset val="1"/>
    </font>
    <font>
      <sz val="11"/>
      <color rgb="FF808080"/>
      <name val="Arial"/>
      <family val="2"/>
      <charset val="1"/>
    </font>
    <font>
      <b/>
      <sz val="10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6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A6A6A6"/>
      </bottom>
      <diagonal/>
    </border>
    <border>
      <left style="thin">
        <color rgb="FFA6A6A6"/>
      </left>
      <right/>
      <top style="thin">
        <color auto="1"/>
      </top>
      <bottom style="thin">
        <color rgb="FFA6A6A6"/>
      </bottom>
      <diagonal/>
    </border>
    <border>
      <left style="thin">
        <color rgb="FFA6A6A6"/>
      </left>
      <right style="thin">
        <color auto="1"/>
      </right>
      <top style="thin">
        <color auto="1"/>
      </top>
      <bottom style="thin">
        <color rgb="FFA6A6A6"/>
      </bottom>
      <diagonal/>
    </border>
    <border>
      <left style="thin">
        <color auto="1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rgb="FFA6A6A6"/>
      </bottom>
      <diagonal/>
    </border>
    <border>
      <left style="thin">
        <color auto="1"/>
      </left>
      <right/>
      <top style="thin">
        <color rgb="FFA6A6A6"/>
      </top>
      <bottom/>
      <diagonal/>
    </border>
    <border>
      <left style="thin">
        <color rgb="FFA6A6A6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A6A6A6"/>
      </top>
      <bottom style="thin">
        <color rgb="FFA6A6A6"/>
      </bottom>
      <diagonal/>
    </border>
    <border>
      <left style="thin">
        <color auto="1"/>
      </left>
      <right/>
      <top style="thin">
        <color rgb="FFA6A6A6"/>
      </top>
      <bottom style="thin">
        <color auto="1"/>
      </bottom>
      <diagonal/>
    </border>
    <border>
      <left/>
      <right/>
      <top style="thin">
        <color rgb="FFA6A6A6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hidden="1"/>
    </xf>
    <xf numFmtId="171" fontId="4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11" fillId="0" borderId="18" xfId="0" applyFont="1" applyBorder="1"/>
    <xf numFmtId="0" fontId="1" fillId="0" borderId="7" xfId="0" applyFont="1" applyBorder="1"/>
    <xf numFmtId="0" fontId="2" fillId="0" borderId="1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/>
    <xf numFmtId="0" fontId="1" fillId="0" borderId="6" xfId="0" applyFont="1" applyBorder="1"/>
    <xf numFmtId="0" fontId="1" fillId="0" borderId="20" xfId="0" applyFont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21" xfId="0" applyFont="1" applyBorder="1"/>
    <xf numFmtId="0" fontId="11" fillId="0" borderId="0" xfId="0" applyFont="1" applyAlignment="1">
      <alignment horizontal="right"/>
    </xf>
    <xf numFmtId="0" fontId="11" fillId="0" borderId="7" xfId="0" applyFont="1" applyBorder="1"/>
    <xf numFmtId="0" fontId="1" fillId="0" borderId="23" xfId="0" applyFont="1" applyBorder="1"/>
    <xf numFmtId="0" fontId="13" fillId="0" borderId="0" xfId="0" applyFont="1"/>
    <xf numFmtId="0" fontId="0" fillId="0" borderId="23" xfId="0" applyBorder="1"/>
    <xf numFmtId="0" fontId="0" fillId="0" borderId="7" xfId="0" applyBorder="1"/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1" fillId="0" borderId="28" xfId="0" applyFont="1" applyBorder="1"/>
    <xf numFmtId="0" fontId="1" fillId="0" borderId="8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18" xfId="0" applyBorder="1"/>
    <xf numFmtId="0" fontId="18" fillId="0" borderId="0" xfId="0" applyFont="1"/>
    <xf numFmtId="0" fontId="19" fillId="0" borderId="18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0" fillId="0" borderId="6" xfId="0" applyBorder="1"/>
    <xf numFmtId="0" fontId="0" fillId="0" borderId="20" xfId="0" applyBorder="1"/>
    <xf numFmtId="0" fontId="0" fillId="0" borderId="29" xfId="0" applyBorder="1"/>
    <xf numFmtId="0" fontId="1" fillId="2" borderId="28" xfId="0" applyFont="1" applyFill="1" applyBorder="1" applyAlignment="1">
      <alignment vertical="center"/>
    </xf>
    <xf numFmtId="0" fontId="18" fillId="0" borderId="18" xfId="0" applyFont="1" applyBorder="1"/>
    <xf numFmtId="0" fontId="1" fillId="0" borderId="28" xfId="0" applyFont="1" applyBorder="1" applyAlignment="1">
      <alignment vertical="center"/>
    </xf>
    <xf numFmtId="0" fontId="0" fillId="0" borderId="5" xfId="0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165" fontId="1" fillId="0" borderId="8" xfId="0" applyNumberFormat="1" applyFont="1" applyBorder="1" applyAlignment="1" applyProtection="1">
      <alignment horizontal="left" vertical="center"/>
      <protection locked="0"/>
    </xf>
    <xf numFmtId="166" fontId="1" fillId="0" borderId="8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164" fontId="8" fillId="0" borderId="13" xfId="0" applyNumberFormat="1" applyFont="1" applyBorder="1" applyAlignment="1" applyProtection="1">
      <alignment horizontal="center" vertical="center"/>
      <protection locked="0"/>
    </xf>
    <xf numFmtId="167" fontId="8" fillId="0" borderId="1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67" fontId="8" fillId="0" borderId="1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168" fontId="5" fillId="0" borderId="0" xfId="0" applyNumberFormat="1" applyFont="1" applyAlignment="1" applyProtection="1">
      <alignment horizontal="center"/>
      <protection hidden="1"/>
    </xf>
    <xf numFmtId="168" fontId="5" fillId="0" borderId="0" xfId="0" applyNumberFormat="1" applyFont="1" applyAlignment="1" applyProtection="1">
      <alignment horizontal="center" vertical="center"/>
      <protection hidden="1"/>
    </xf>
    <xf numFmtId="169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wrapText="1"/>
      <protection hidden="1"/>
    </xf>
    <xf numFmtId="0" fontId="4" fillId="0" borderId="0" xfId="0" applyFont="1" applyAlignment="1" applyProtection="1">
      <alignment horizontal="center"/>
      <protection hidden="1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70" fontId="10" fillId="0" borderId="0" xfId="0" applyNumberFormat="1" applyFont="1" applyAlignment="1" applyProtection="1">
      <alignment horizontal="center"/>
      <protection hidden="1"/>
    </xf>
    <xf numFmtId="171" fontId="10" fillId="0" borderId="0" xfId="0" applyNumberFormat="1" applyFont="1" applyAlignment="1" applyProtection="1">
      <alignment horizontal="center"/>
      <protection hidden="1"/>
    </xf>
    <xf numFmtId="167" fontId="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right" vertical="center" wrapText="1"/>
      <protection hidden="1"/>
    </xf>
    <xf numFmtId="0" fontId="8" fillId="0" borderId="19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172" fontId="8" fillId="0" borderId="0" xfId="0" applyNumberFormat="1" applyFont="1" applyAlignment="1">
      <alignment horizontal="center" vertical="center"/>
    </xf>
    <xf numFmtId="172" fontId="12" fillId="0" borderId="19" xfId="0" applyNumberFormat="1" applyFont="1" applyBorder="1" applyAlignment="1">
      <alignment horizontal="right" vertical="center"/>
    </xf>
    <xf numFmtId="172" fontId="8" fillId="2" borderId="19" xfId="0" applyNumberFormat="1" applyFont="1" applyFill="1" applyBorder="1" applyAlignment="1">
      <alignment horizontal="right" vertical="center"/>
    </xf>
    <xf numFmtId="0" fontId="8" fillId="0" borderId="22" xfId="0" applyFont="1" applyBorder="1" applyAlignment="1" applyProtection="1">
      <alignment horizontal="left"/>
      <protection locked="0"/>
    </xf>
    <xf numFmtId="0" fontId="8" fillId="0" borderId="13" xfId="0" applyFont="1" applyBorder="1" applyAlignment="1">
      <alignment horizontal="left" vertical="center"/>
    </xf>
    <xf numFmtId="172" fontId="12" fillId="0" borderId="19" xfId="0" applyNumberFormat="1" applyFont="1" applyBorder="1" applyAlignment="1" applyProtection="1">
      <alignment horizontal="right" vertical="center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left"/>
    </xf>
    <xf numFmtId="169" fontId="17" fillId="0" borderId="3" xfId="0" applyNumberFormat="1" applyFont="1" applyBorder="1" applyAlignment="1">
      <alignment horizontal="center" vertical="center"/>
    </xf>
    <xf numFmtId="172" fontId="12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172" fontId="4" fillId="2" borderId="19" xfId="0" applyNumberFormat="1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164" fontId="1" fillId="0" borderId="0" xfId="0" applyNumberFormat="1" applyFont="1" applyAlignment="1">
      <alignment horizontal="center" vertical="center"/>
    </xf>
    <xf numFmtId="172" fontId="10" fillId="2" borderId="19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right"/>
    </xf>
    <xf numFmtId="0" fontId="0" fillId="0" borderId="28" xfId="0" applyBorder="1" applyAlignment="1">
      <alignment horizontal="left"/>
    </xf>
    <xf numFmtId="164" fontId="8" fillId="0" borderId="16" xfId="0" applyNumberFormat="1" applyFont="1" applyBorder="1" applyAlignment="1" applyProtection="1">
      <alignment horizontal="center" vertical="center"/>
      <protection locked="0"/>
    </xf>
    <xf numFmtId="167" fontId="8" fillId="0" borderId="17" xfId="0" applyNumberFormat="1" applyFont="1" applyBorder="1" applyAlignment="1" applyProtection="1">
      <alignment horizontal="center" vertical="center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58615</xdr:colOff>
      <xdr:row>0</xdr:row>
      <xdr:rowOff>84748</xdr:rowOff>
    </xdr:from>
    <xdr:to>
      <xdr:col>4</xdr:col>
      <xdr:colOff>212480</xdr:colOff>
      <xdr:row>0</xdr:row>
      <xdr:rowOff>399699</xdr:rowOff>
    </xdr:to>
    <xdr:pic>
      <xdr:nvPicPr>
        <xdr:cNvPr id="2" name="Kuva 1" descr="Suomen Judoliitto ry Logo">
          <a:extLst>
            <a:ext uri="{FF2B5EF4-FFF2-40B4-BE49-F238E27FC236}">
              <a16:creationId xmlns:a16="http://schemas.microsoft.com/office/drawing/2014/main" id="{8E87C444-6A96-E802-364E-F144D989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5" y="84748"/>
          <a:ext cx="1326173" cy="314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rri Pelkonen" id="{BC46AB95-03BB-4F0A-93FC-B353C63D78A9}" userId="S::harri.pelkonen@blc.fi::2a340c21-fceb-41f3-a68c-b8ecec7544ec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5" dT="2026-01-07T12:18:48.37" personId="{BC46AB95-03BB-4F0A-93FC-B353C63D78A9}" id="{EBB2EA9E-74D4-44C8-BBB6-3E98F8DF8BD8}">
    <text>Tähän montako kilometriä</text>
  </threadedComment>
  <threadedComment ref="L26" dT="2026-01-07T12:25:08.79" personId="{BC46AB95-03BB-4F0A-93FC-B353C63D78A9}" id="{6A7D4D16-14F6-453C-BEE0-723FA478E1CF}">
    <text>Tähän montako henkilöä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tabSelected="1" topLeftCell="A21" zoomScale="130" zoomScaleNormal="130" zoomScalePageLayoutView="67" workbookViewId="0">
      <selection activeCell="AC27" sqref="AC27"/>
    </sheetView>
  </sheetViews>
  <sheetFormatPr defaultColWidth="8.7265625" defaultRowHeight="14.5" x14ac:dyDescent="0.35"/>
  <cols>
    <col min="1" max="18" width="4.26953125" customWidth="1"/>
    <col min="19" max="19" width="5.54296875" customWidth="1"/>
    <col min="20" max="20" width="2.6328125" customWidth="1"/>
    <col min="21" max="23" width="0" hidden="1" customWidth="1"/>
    <col min="24" max="24" width="10.54296875" hidden="1" customWidth="1"/>
    <col min="25" max="26" width="0" hidden="1" customWidth="1"/>
  </cols>
  <sheetData>
    <row r="1" spans="1:28" s="1" customFormat="1" ht="34" customHeight="1" x14ac:dyDescent="0.3">
      <c r="L1" s="1" t="s">
        <v>61</v>
      </c>
    </row>
    <row r="2" spans="1:28" s="3" customFormat="1" ht="8" x14ac:dyDescent="0.3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5" t="s">
        <v>1</v>
      </c>
      <c r="L2" s="65"/>
      <c r="M2" s="65"/>
      <c r="N2" s="65"/>
      <c r="O2" s="65"/>
      <c r="P2" s="65"/>
      <c r="Q2" s="65"/>
      <c r="R2" s="65"/>
      <c r="S2" s="65"/>
      <c r="T2" s="2"/>
    </row>
    <row r="3" spans="1:28" s="6" customFormat="1" ht="16.5" customHeight="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7"/>
      <c r="L3" s="67"/>
      <c r="M3" s="67"/>
      <c r="N3" s="67"/>
      <c r="O3" s="4" t="s">
        <v>2</v>
      </c>
      <c r="P3" s="68"/>
      <c r="Q3" s="68"/>
      <c r="R3" s="68"/>
      <c r="S3" s="68"/>
      <c r="T3" s="5"/>
      <c r="X3"/>
    </row>
    <row r="4" spans="1:28" s="3" customFormat="1" ht="8" x14ac:dyDescent="0.35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 t="s">
        <v>4</v>
      </c>
      <c r="L4" s="64"/>
      <c r="M4" s="64"/>
      <c r="N4" s="64"/>
      <c r="O4" s="64"/>
      <c r="P4" s="64"/>
      <c r="Q4" s="64"/>
      <c r="R4" s="64"/>
      <c r="S4" s="64"/>
      <c r="T4" s="64"/>
      <c r="U4" s="7"/>
    </row>
    <row r="5" spans="1:28" s="6" customFormat="1" ht="16.5" customHeight="1" x14ac:dyDescent="0.3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8" s="3" customFormat="1" ht="8" x14ac:dyDescent="0.35">
      <c r="A6" s="64" t="s">
        <v>5</v>
      </c>
      <c r="B6" s="64"/>
      <c r="C6" s="64"/>
      <c r="D6" s="64"/>
      <c r="E6" s="64"/>
      <c r="F6" s="64"/>
      <c r="G6" s="64"/>
      <c r="H6" s="64" t="s">
        <v>6</v>
      </c>
      <c r="I6" s="64"/>
      <c r="J6" s="64"/>
      <c r="K6" s="64"/>
      <c r="L6" s="64"/>
      <c r="M6" s="64" t="s">
        <v>7</v>
      </c>
      <c r="N6" s="64"/>
      <c r="O6" s="64" t="s">
        <v>8</v>
      </c>
      <c r="P6" s="64"/>
      <c r="Q6" s="64"/>
      <c r="R6" s="64"/>
      <c r="S6" s="64"/>
      <c r="T6" s="64"/>
    </row>
    <row r="7" spans="1:28" s="6" customFormat="1" ht="16.5" customHeight="1" x14ac:dyDescent="0.35">
      <c r="A7" s="69"/>
      <c r="B7" s="69"/>
      <c r="C7" s="69"/>
      <c r="D7" s="69"/>
      <c r="E7" s="69"/>
      <c r="F7" s="69"/>
      <c r="G7" s="69"/>
      <c r="H7" s="70"/>
      <c r="I7" s="70"/>
      <c r="J7" s="70"/>
      <c r="K7" s="70"/>
      <c r="L7" s="70"/>
      <c r="M7" s="71"/>
      <c r="N7" s="71"/>
      <c r="O7" s="69"/>
      <c r="P7" s="69"/>
      <c r="Q7" s="69"/>
      <c r="R7" s="69"/>
      <c r="S7" s="69"/>
      <c r="T7" s="69"/>
    </row>
    <row r="8" spans="1:28" s="3" customFormat="1" ht="8" x14ac:dyDescent="0.35">
      <c r="A8" s="64" t="s">
        <v>10</v>
      </c>
      <c r="B8" s="64"/>
      <c r="C8" s="64"/>
      <c r="D8" s="64"/>
      <c r="E8" s="64"/>
      <c r="F8" s="64"/>
      <c r="G8" s="64"/>
      <c r="H8" s="64"/>
      <c r="I8" s="64"/>
      <c r="J8" s="64"/>
      <c r="K8" s="64" t="s">
        <v>11</v>
      </c>
      <c r="L8" s="64"/>
      <c r="M8" s="64"/>
      <c r="N8" s="64"/>
      <c r="O8" s="64" t="s">
        <v>12</v>
      </c>
      <c r="P8" s="64"/>
      <c r="Q8" s="64"/>
      <c r="R8" s="64"/>
      <c r="S8" s="64"/>
      <c r="T8" s="64"/>
    </row>
    <row r="9" spans="1:28" s="6" customFormat="1" ht="15.75" customHeight="1" x14ac:dyDescent="0.3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X9" s="8"/>
    </row>
    <row r="10" spans="1:28" s="3" customFormat="1" ht="8.25" customHeight="1" x14ac:dyDescent="0.35">
      <c r="A10" s="64" t="s">
        <v>13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W10" s="9"/>
      <c r="X10" s="10"/>
      <c r="AA10" s="9"/>
      <c r="AB10" s="9"/>
    </row>
    <row r="11" spans="1:28" s="6" customFormat="1" ht="16.5" customHeight="1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X11" s="11"/>
      <c r="Y11" s="12"/>
      <c r="Z11" s="12"/>
    </row>
    <row r="12" spans="1:28" s="3" customFormat="1" ht="8.25" customHeight="1" x14ac:dyDescent="0.35">
      <c r="A12" s="72" t="s">
        <v>14</v>
      </c>
      <c r="B12" s="72"/>
      <c r="C12" s="72"/>
      <c r="D12" s="72"/>
      <c r="E12" s="72"/>
      <c r="F12" s="73" t="s">
        <v>15</v>
      </c>
      <c r="G12" s="73"/>
      <c r="H12" s="73"/>
      <c r="I12" s="73"/>
      <c r="J12" s="73"/>
      <c r="K12" s="73"/>
      <c r="L12" s="73"/>
      <c r="M12" s="73"/>
      <c r="N12" s="73"/>
      <c r="O12" s="73"/>
      <c r="P12" s="74" t="s">
        <v>16</v>
      </c>
      <c r="Q12" s="74"/>
      <c r="R12" s="74"/>
      <c r="S12" s="74"/>
      <c r="T12" s="74"/>
      <c r="V12" s="13" t="s">
        <v>17</v>
      </c>
      <c r="W12" s="14" t="s">
        <v>18</v>
      </c>
      <c r="X12" s="10"/>
      <c r="AA12" s="9"/>
      <c r="AB12" s="9"/>
    </row>
    <row r="13" spans="1:28" s="16" customFormat="1" ht="14.25" customHeight="1" x14ac:dyDescent="0.35">
      <c r="A13" s="79"/>
      <c r="B13" s="79"/>
      <c r="C13" s="79"/>
      <c r="D13" s="80"/>
      <c r="E13" s="80"/>
      <c r="F13" s="1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76"/>
      <c r="R13" s="76"/>
      <c r="S13" s="77"/>
      <c r="T13" s="77"/>
      <c r="V13" s="78" t="s">
        <v>19</v>
      </c>
      <c r="W13" s="78"/>
      <c r="X13" s="78"/>
      <c r="Y13" s="78"/>
      <c r="Z13" s="78"/>
    </row>
    <row r="14" spans="1:28" s="16" customFormat="1" ht="14.25" customHeight="1" x14ac:dyDescent="0.3">
      <c r="A14" s="79"/>
      <c r="B14" s="79"/>
      <c r="C14" s="79"/>
      <c r="D14" s="80"/>
      <c r="E14" s="80"/>
      <c r="F14" s="15"/>
      <c r="G14" s="75"/>
      <c r="H14" s="75"/>
      <c r="I14" s="75"/>
      <c r="J14" s="75"/>
      <c r="K14" s="75"/>
      <c r="L14" s="75"/>
      <c r="M14" s="75"/>
      <c r="N14" s="75"/>
      <c r="O14" s="75"/>
      <c r="P14" s="76"/>
      <c r="Q14" s="76"/>
      <c r="R14" s="76"/>
      <c r="S14" s="77"/>
      <c r="T14" s="77"/>
      <c r="V14" s="81" t="s">
        <v>20</v>
      </c>
      <c r="W14" s="81"/>
      <c r="X14" s="81"/>
      <c r="Y14" s="82" t="e">
        <f>VALUE(A13+MID(D13,1,10))</f>
        <v>#VALUE!</v>
      </c>
      <c r="Z14" s="82"/>
    </row>
    <row r="15" spans="1:28" s="16" customFormat="1" ht="14.25" customHeight="1" x14ac:dyDescent="0.3">
      <c r="A15" s="76"/>
      <c r="B15" s="76"/>
      <c r="C15" s="76"/>
      <c r="D15" s="80"/>
      <c r="E15" s="80"/>
      <c r="F15" s="15"/>
      <c r="G15" s="75"/>
      <c r="H15" s="75"/>
      <c r="I15" s="75"/>
      <c r="J15" s="75"/>
      <c r="K15" s="75"/>
      <c r="L15" s="75"/>
      <c r="M15" s="75"/>
      <c r="N15" s="75"/>
      <c r="O15" s="75"/>
      <c r="P15" s="76"/>
      <c r="Q15" s="76"/>
      <c r="R15" s="76"/>
      <c r="S15" s="77"/>
      <c r="T15" s="77"/>
      <c r="V15" s="81" t="s">
        <v>21</v>
      </c>
      <c r="W15" s="81"/>
      <c r="X15" s="81"/>
      <c r="Y15" s="83" t="e">
        <f>VALUE(P20+MID(S20,1,10))</f>
        <v>#VALUE!</v>
      </c>
      <c r="Z15" s="83"/>
    </row>
    <row r="16" spans="1:28" s="16" customFormat="1" ht="14.25" customHeight="1" x14ac:dyDescent="0.3">
      <c r="A16" s="79"/>
      <c r="B16" s="79"/>
      <c r="C16" s="79"/>
      <c r="D16" s="80"/>
      <c r="E16" s="80"/>
      <c r="F16" s="1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6"/>
      <c r="R16" s="76"/>
      <c r="S16" s="77"/>
      <c r="T16" s="77"/>
      <c r="V16" s="81" t="s">
        <v>22</v>
      </c>
      <c r="W16" s="81"/>
      <c r="X16" s="81"/>
      <c r="Y16" s="84" t="e">
        <f>SUM(Y15-Y14)</f>
        <v>#VALUE!</v>
      </c>
      <c r="Z16" s="84"/>
    </row>
    <row r="17" spans="1:28" s="16" customFormat="1" ht="14.25" customHeight="1" x14ac:dyDescent="0.25">
      <c r="A17" s="79"/>
      <c r="B17" s="79"/>
      <c r="C17" s="79"/>
      <c r="D17" s="80"/>
      <c r="E17" s="80"/>
      <c r="F17" s="15"/>
      <c r="G17" s="75"/>
      <c r="H17" s="75"/>
      <c r="I17" s="75"/>
      <c r="J17" s="75"/>
      <c r="K17" s="75"/>
      <c r="L17" s="75"/>
      <c r="M17" s="75"/>
      <c r="N17" s="75"/>
      <c r="O17" s="75"/>
      <c r="P17" s="76"/>
      <c r="Q17" s="76"/>
      <c r="R17" s="76"/>
      <c r="S17" s="77"/>
      <c r="T17" s="77"/>
      <c r="V17" s="85" t="s">
        <v>23</v>
      </c>
      <c r="W17" s="85"/>
      <c r="X17" s="85"/>
      <c r="Y17" s="86" t="e">
        <f>IF(Y18&gt;=1,TRUE(),FALSE())</f>
        <v>#VALUE!</v>
      </c>
      <c r="Z17" s="86"/>
    </row>
    <row r="18" spans="1:28" s="16" customFormat="1" ht="14.25" customHeight="1" x14ac:dyDescent="0.3">
      <c r="A18" s="76"/>
      <c r="B18" s="76"/>
      <c r="C18" s="76"/>
      <c r="D18" s="80"/>
      <c r="E18" s="80"/>
      <c r="F18" s="15"/>
      <c r="G18" s="75"/>
      <c r="H18" s="75"/>
      <c r="I18" s="75"/>
      <c r="J18" s="75"/>
      <c r="K18" s="75"/>
      <c r="L18" s="75"/>
      <c r="M18" s="75"/>
      <c r="N18" s="75"/>
      <c r="O18" s="75"/>
      <c r="P18" s="76"/>
      <c r="Q18" s="76"/>
      <c r="R18" s="76"/>
      <c r="S18" s="77"/>
      <c r="T18" s="77"/>
      <c r="V18" s="85" t="s">
        <v>24</v>
      </c>
      <c r="W18" s="85"/>
      <c r="X18" s="85"/>
      <c r="Y18" s="88" t="e">
        <f>TRUNC(Y16)</f>
        <v>#VALUE!</v>
      </c>
      <c r="Z18" s="88"/>
    </row>
    <row r="19" spans="1:28" s="16" customFormat="1" ht="14.25" customHeight="1" x14ac:dyDescent="0.3">
      <c r="A19" s="76"/>
      <c r="B19" s="76"/>
      <c r="C19" s="76"/>
      <c r="D19" s="80"/>
      <c r="E19" s="80"/>
      <c r="F19" s="1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76"/>
      <c r="R19" s="76"/>
      <c r="S19" s="77"/>
      <c r="T19" s="77"/>
      <c r="V19" s="85" t="s">
        <v>25</v>
      </c>
      <c r="W19" s="85"/>
      <c r="X19" s="85"/>
      <c r="Y19" s="89" t="e">
        <f>Y16-Y18</f>
        <v>#VALUE!</v>
      </c>
      <c r="Z19" s="89"/>
    </row>
    <row r="20" spans="1:28" s="16" customFormat="1" ht="14.25" customHeight="1" x14ac:dyDescent="0.25">
      <c r="A20" s="87"/>
      <c r="B20" s="87"/>
      <c r="C20" s="87"/>
      <c r="D20" s="90"/>
      <c r="E20" s="90"/>
      <c r="F20" s="17"/>
      <c r="G20" s="91"/>
      <c r="H20" s="91"/>
      <c r="I20" s="91"/>
      <c r="J20" s="91"/>
      <c r="K20" s="91"/>
      <c r="L20" s="91"/>
      <c r="M20" s="91"/>
      <c r="N20" s="91"/>
      <c r="O20" s="91"/>
      <c r="P20" s="117"/>
      <c r="Q20" s="117"/>
      <c r="R20" s="117"/>
      <c r="S20" s="118"/>
      <c r="T20" s="118"/>
      <c r="X20" s="18"/>
      <c r="Y20" s="19"/>
      <c r="Z20" s="20"/>
    </row>
    <row r="21" spans="1:28" s="1" customFormat="1" ht="14" x14ac:dyDescent="0.3">
      <c r="A21" s="21" t="s">
        <v>26</v>
      </c>
      <c r="T21" s="22"/>
      <c r="X21" s="18"/>
      <c r="Y21" s="19"/>
      <c r="Z21" s="20"/>
    </row>
    <row r="22" spans="1:28" s="3" customFormat="1" ht="8.25" customHeight="1" x14ac:dyDescent="0.35">
      <c r="A22" s="23" t="s">
        <v>62</v>
      </c>
      <c r="T22" s="24"/>
      <c r="U22" s="92" t="s">
        <v>27</v>
      </c>
      <c r="V22" s="92"/>
      <c r="W22" s="92"/>
      <c r="X22" s="92"/>
      <c r="Y22" s="25" t="e">
        <f>IF(Y17=TRUE(),(IF(Y19&gt;=TIME(6,1,0),TRUE(),FALSE())))</f>
        <v>#VALUE!</v>
      </c>
      <c r="Z22" s="25"/>
      <c r="AA22" s="9"/>
      <c r="AB22" s="9"/>
    </row>
    <row r="23" spans="1:28" s="6" customFormat="1" ht="14.25" customHeight="1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4"/>
      <c r="M23" s="94"/>
      <c r="N23" s="16" t="s">
        <v>28</v>
      </c>
      <c r="O23" s="95">
        <v>0.55000000000000004</v>
      </c>
      <c r="P23" s="95"/>
      <c r="Q23" s="6" t="s">
        <v>29</v>
      </c>
      <c r="R23" s="96">
        <f>SUM(L23*O23)</f>
        <v>0</v>
      </c>
      <c r="S23" s="96"/>
      <c r="T23" s="5"/>
      <c r="U23" s="92" t="s">
        <v>30</v>
      </c>
      <c r="V23" s="92"/>
      <c r="W23" s="92"/>
      <c r="X23" s="92"/>
      <c r="Y23" s="25" t="e">
        <f>IF(Y17=TRUE(),IF(Y22=FALSE(),IF(Y22&gt;TIME(2,1,0),TRUE(),FALSE())))</f>
        <v>#VALUE!</v>
      </c>
      <c r="Z23" s="20"/>
    </row>
    <row r="24" spans="1:28" s="3" customFormat="1" ht="8.25" customHeight="1" x14ac:dyDescent="0.35">
      <c r="A24" s="23" t="s">
        <v>63</v>
      </c>
      <c r="R24" s="26"/>
      <c r="S24" s="26"/>
      <c r="T24" s="24"/>
      <c r="U24" s="92" t="s">
        <v>31</v>
      </c>
      <c r="V24" s="92"/>
      <c r="W24" s="92"/>
      <c r="X24" s="92"/>
      <c r="Y24" s="25" t="e">
        <f>IF(Y17=FALSE(),IF(Y$53&gt;TIME(10,0,1),TRUE(),FALSE()))</f>
        <v>#VALUE!</v>
      </c>
      <c r="Z24" s="25"/>
      <c r="AA24" s="9"/>
      <c r="AB24" s="9"/>
    </row>
    <row r="25" spans="1:28" s="6" customFormat="1" ht="15" customHeight="1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4"/>
      <c r="M25" s="94"/>
      <c r="N25" s="16" t="s">
        <v>28</v>
      </c>
      <c r="O25" s="95">
        <v>0.04</v>
      </c>
      <c r="P25" s="95"/>
      <c r="Q25" s="6" t="s">
        <v>29</v>
      </c>
      <c r="R25" s="96">
        <f>SUM(L25*O25*L26)</f>
        <v>0</v>
      </c>
      <c r="S25" s="96"/>
      <c r="T25" s="5"/>
      <c r="U25" s="92" t="s">
        <v>32</v>
      </c>
      <c r="V25" s="92"/>
      <c r="W25" s="92"/>
      <c r="X25" s="92"/>
      <c r="Y25" s="25" t="e">
        <f>IF(Y17=FALSE(),IF(Y$53=FALSE(),IF(#REF!&gt;TIME(6,1,0),TRUE(),FALSE())))</f>
        <v>#VALUE!</v>
      </c>
      <c r="Z25" s="20"/>
    </row>
    <row r="26" spans="1:28" s="6" customFormat="1" ht="15" customHeight="1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4"/>
      <c r="M26" s="94"/>
      <c r="N26" s="16" t="s">
        <v>33</v>
      </c>
      <c r="R26" s="27"/>
      <c r="S26" s="27"/>
      <c r="T26" s="5"/>
      <c r="U26" s="92" t="s">
        <v>34</v>
      </c>
      <c r="V26" s="92"/>
      <c r="W26" s="92"/>
      <c r="X26" s="92"/>
      <c r="Y26" s="25" t="e">
        <f>IF(Y17=FALSE(),IF(#REF!=FALSE(),IF(#REF!=FALSE(),IF(Y$53&gt;TIME(4,0,1),TRUE(),FALSE()))))</f>
        <v>#VALUE!</v>
      </c>
      <c r="Z26" s="20"/>
    </row>
    <row r="27" spans="1:28" s="1" customFormat="1" x14ac:dyDescent="0.3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 t="s">
        <v>35</v>
      </c>
      <c r="M27" s="29"/>
      <c r="N27" s="29"/>
      <c r="O27" s="29"/>
      <c r="P27" s="29"/>
      <c r="Q27" s="29"/>
      <c r="R27" s="97">
        <f>SUM(R23+R25)</f>
        <v>0</v>
      </c>
      <c r="S27" s="97"/>
      <c r="T27" s="30"/>
      <c r="X27" s="31"/>
    </row>
    <row r="28" spans="1:28" s="32" customFormat="1" ht="13" x14ac:dyDescent="0.3">
      <c r="A28" s="21" t="s">
        <v>64</v>
      </c>
      <c r="K28" s="33"/>
      <c r="R28" s="34"/>
      <c r="S28" s="34"/>
      <c r="T28" s="35"/>
    </row>
    <row r="29" spans="1:28" s="1" customFormat="1" ht="14" x14ac:dyDescent="0.3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9" t="s">
        <v>36</v>
      </c>
      <c r="M29" s="99"/>
      <c r="N29" s="99"/>
      <c r="O29" s="99"/>
      <c r="P29" s="99"/>
      <c r="Q29" s="36"/>
      <c r="R29" s="100"/>
      <c r="S29" s="100"/>
      <c r="T29" s="22"/>
    </row>
    <row r="30" spans="1:28" s="1" customFormat="1" ht="14" x14ac:dyDescent="0.3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2"/>
      <c r="M30" s="102"/>
      <c r="N30" s="102"/>
      <c r="O30" s="102"/>
      <c r="P30" s="102"/>
      <c r="R30" s="100"/>
      <c r="S30" s="100"/>
      <c r="T30" s="22"/>
    </row>
    <row r="31" spans="1:28" s="1" customFormat="1" ht="14" x14ac:dyDescent="0.3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9" t="s">
        <v>37</v>
      </c>
      <c r="M31" s="99"/>
      <c r="N31" s="99"/>
      <c r="O31" s="99"/>
      <c r="P31" s="99"/>
      <c r="Q31" s="36"/>
      <c r="R31" s="100"/>
      <c r="S31" s="100"/>
      <c r="T31" s="22"/>
    </row>
    <row r="32" spans="1:28" s="1" customFormat="1" ht="14" x14ac:dyDescent="0.3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75"/>
      <c r="M32" s="75"/>
      <c r="N32" s="75"/>
      <c r="O32" s="75"/>
      <c r="P32" s="75"/>
      <c r="R32" s="100"/>
      <c r="S32" s="100"/>
      <c r="T32" s="22"/>
    </row>
    <row r="33" spans="1:22" s="1" customFormat="1" ht="14" x14ac:dyDescent="0.3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99" t="s">
        <v>38</v>
      </c>
      <c r="M33" s="99"/>
      <c r="N33" s="99"/>
      <c r="O33" s="99"/>
      <c r="P33" s="99"/>
      <c r="Q33" s="36"/>
      <c r="R33" s="100"/>
      <c r="S33" s="100"/>
      <c r="T33" s="22"/>
      <c r="V33" s="37"/>
    </row>
    <row r="34" spans="1:22" s="1" customFormat="1" ht="14" x14ac:dyDescent="0.3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9" t="s">
        <v>39</v>
      </c>
      <c r="M34" s="99"/>
      <c r="N34" s="99"/>
      <c r="O34" s="99"/>
      <c r="P34" s="99"/>
      <c r="Q34" s="36"/>
      <c r="R34" s="100"/>
      <c r="S34" s="100"/>
      <c r="T34" s="22"/>
    </row>
    <row r="35" spans="1:22" x14ac:dyDescent="0.3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75"/>
      <c r="M35" s="75"/>
      <c r="N35" s="75"/>
      <c r="O35" s="75"/>
      <c r="P35" s="75"/>
      <c r="Q35" s="38"/>
      <c r="R35" s="100"/>
      <c r="S35" s="100"/>
      <c r="T35" s="39"/>
    </row>
    <row r="36" spans="1:22" x14ac:dyDescent="0.3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9" t="s">
        <v>40</v>
      </c>
      <c r="M36" s="99"/>
      <c r="N36" s="99"/>
      <c r="O36" s="99"/>
      <c r="P36" s="99"/>
      <c r="Q36" s="38"/>
      <c r="R36" s="100"/>
      <c r="S36" s="100"/>
      <c r="T36" s="39"/>
    </row>
    <row r="37" spans="1:22" x14ac:dyDescent="0.3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103" t="s">
        <v>41</v>
      </c>
      <c r="M37" s="103"/>
      <c r="N37" s="103"/>
      <c r="O37" s="103"/>
      <c r="P37" s="103"/>
      <c r="Q37" s="42"/>
      <c r="R37" s="97">
        <f>SUM(R29:S36)</f>
        <v>0</v>
      </c>
      <c r="S37" s="97"/>
      <c r="T37" s="43"/>
    </row>
    <row r="38" spans="1:22" s="9" customFormat="1" ht="16.5" customHeight="1" x14ac:dyDescent="0.35">
      <c r="A38" s="44" t="s">
        <v>65</v>
      </c>
      <c r="O38" s="45" t="s">
        <v>42</v>
      </c>
      <c r="P38" s="46"/>
      <c r="Q38" s="104"/>
      <c r="R38" s="104"/>
      <c r="S38" s="104"/>
      <c r="T38" s="104"/>
    </row>
    <row r="39" spans="1:22" ht="7.5" customHeight="1" x14ac:dyDescent="0.35">
      <c r="A39" s="47"/>
      <c r="E39" s="48"/>
      <c r="F39" s="48"/>
      <c r="G39" s="48"/>
      <c r="H39" s="48"/>
      <c r="T39" s="39"/>
    </row>
    <row r="40" spans="1:22" s="9" customFormat="1" ht="15" customHeight="1" x14ac:dyDescent="0.35">
      <c r="A40" s="49" t="s">
        <v>43</v>
      </c>
      <c r="F40" s="50"/>
      <c r="G40" s="9" t="s">
        <v>44</v>
      </c>
      <c r="H40" s="51" t="s">
        <v>45</v>
      </c>
      <c r="I40" s="105">
        <v>54</v>
      </c>
      <c r="J40" s="105"/>
      <c r="K40" s="51" t="s">
        <v>46</v>
      </c>
      <c r="L40" s="50"/>
      <c r="M40" s="9" t="s">
        <v>44</v>
      </c>
      <c r="N40" s="51" t="s">
        <v>45</v>
      </c>
      <c r="O40" s="105">
        <f>I40/2</f>
        <v>27</v>
      </c>
      <c r="P40" s="105"/>
      <c r="Q40" s="51" t="s">
        <v>29</v>
      </c>
      <c r="R40" s="96">
        <f>SUM((F40*I40)+(L40*O40))</f>
        <v>0</v>
      </c>
      <c r="S40" s="96"/>
      <c r="T40" s="52"/>
    </row>
    <row r="41" spans="1:22" s="9" customFormat="1" ht="7.5" customHeight="1" x14ac:dyDescent="0.35">
      <c r="A41" s="53"/>
      <c r="F41" s="54"/>
      <c r="K41" s="51"/>
      <c r="L41" s="55"/>
      <c r="T41" s="52"/>
    </row>
    <row r="42" spans="1:22" s="9" customFormat="1" ht="15" customHeight="1" x14ac:dyDescent="0.35">
      <c r="A42" s="49" t="s">
        <v>47</v>
      </c>
      <c r="F42" s="50"/>
      <c r="G42" s="9" t="s">
        <v>44</v>
      </c>
      <c r="H42" s="51" t="s">
        <v>45</v>
      </c>
      <c r="I42" s="105">
        <v>25</v>
      </c>
      <c r="J42" s="105"/>
      <c r="K42" s="51" t="s">
        <v>46</v>
      </c>
      <c r="L42" s="50"/>
      <c r="M42" s="9" t="s">
        <v>44</v>
      </c>
      <c r="N42" s="51" t="s">
        <v>45</v>
      </c>
      <c r="O42" s="105">
        <f>I42/2</f>
        <v>12.5</v>
      </c>
      <c r="P42" s="105"/>
      <c r="Q42" s="51" t="s">
        <v>29</v>
      </c>
      <c r="R42" s="96">
        <f>SUM((F42*I42)+(L42*O42))</f>
        <v>0</v>
      </c>
      <c r="S42" s="96"/>
      <c r="T42" s="52"/>
    </row>
    <row r="43" spans="1:22" ht="7.5" customHeight="1" x14ac:dyDescent="0.35">
      <c r="A43" s="47"/>
      <c r="F43" s="48"/>
      <c r="G43" s="48"/>
      <c r="T43" s="39"/>
    </row>
    <row r="44" spans="1:22" ht="15" customHeight="1" x14ac:dyDescent="0.35">
      <c r="A44" s="49" t="s">
        <v>48</v>
      </c>
      <c r="B44" s="9"/>
      <c r="C44" s="9"/>
      <c r="D44" s="9"/>
      <c r="E44" s="9"/>
      <c r="G44" s="9"/>
      <c r="K44" s="51"/>
      <c r="L44" s="50"/>
      <c r="M44" s="9" t="s">
        <v>44</v>
      </c>
      <c r="N44" s="51" t="s">
        <v>45</v>
      </c>
      <c r="O44" s="105">
        <v>13.5</v>
      </c>
      <c r="P44" s="105"/>
      <c r="Q44" s="51" t="s">
        <v>29</v>
      </c>
      <c r="R44" s="96">
        <f>SUM(L44*O44)</f>
        <v>0</v>
      </c>
      <c r="S44" s="96"/>
      <c r="T44" s="39"/>
    </row>
    <row r="45" spans="1:22" x14ac:dyDescent="0.35">
      <c r="A45" s="56" t="s">
        <v>49</v>
      </c>
      <c r="B45" s="57"/>
      <c r="C45" s="106"/>
      <c r="D45" s="106"/>
      <c r="E45" s="106"/>
      <c r="F45" s="106"/>
      <c r="G45" s="106"/>
      <c r="H45" s="106"/>
      <c r="I45" s="106"/>
      <c r="J45" s="106"/>
      <c r="K45" s="106"/>
      <c r="L45" s="103" t="s">
        <v>50</v>
      </c>
      <c r="M45" s="103"/>
      <c r="N45" s="103"/>
      <c r="O45" s="103"/>
      <c r="P45" s="103"/>
      <c r="Q45" s="42"/>
      <c r="R45" s="97">
        <f>SUM(R40+R42+R44)</f>
        <v>0</v>
      </c>
      <c r="S45" s="97"/>
      <c r="T45" s="58"/>
    </row>
    <row r="46" spans="1:22" s="9" customFormat="1" ht="9.5" customHeight="1" x14ac:dyDescent="0.35">
      <c r="A46" s="44" t="s">
        <v>51</v>
      </c>
      <c r="T46" s="52"/>
    </row>
    <row r="47" spans="1:22" x14ac:dyDescent="0.3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3" t="s">
        <v>52</v>
      </c>
      <c r="M47" s="103"/>
      <c r="N47" s="103"/>
      <c r="O47" s="103"/>
      <c r="P47" s="103"/>
      <c r="Q47" s="42"/>
      <c r="R47" s="108"/>
      <c r="S47" s="108"/>
      <c r="T47" s="58"/>
    </row>
    <row r="48" spans="1:22" s="9" customFormat="1" ht="9.5" customHeight="1" x14ac:dyDescent="0.35">
      <c r="A48" s="44" t="s">
        <v>66</v>
      </c>
      <c r="T48" s="52"/>
    </row>
    <row r="49" spans="1:20" x14ac:dyDescent="0.3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3" t="s">
        <v>53</v>
      </c>
      <c r="M49" s="103"/>
      <c r="N49" s="103"/>
      <c r="O49" s="103"/>
      <c r="P49" s="103"/>
      <c r="Q49" s="42"/>
      <c r="R49" s="108"/>
      <c r="S49" s="108"/>
      <c r="T49" s="59"/>
    </row>
    <row r="50" spans="1:20" ht="6" customHeight="1" x14ac:dyDescent="0.35">
      <c r="A50" s="47"/>
      <c r="T50" s="39"/>
    </row>
    <row r="51" spans="1:20" ht="18.75" customHeight="1" x14ac:dyDescent="0.35">
      <c r="A51" s="47" t="s">
        <v>54</v>
      </c>
      <c r="L51" s="109" t="s">
        <v>55</v>
      </c>
      <c r="M51" s="109"/>
      <c r="N51" s="109"/>
      <c r="O51" s="109"/>
      <c r="P51" s="109"/>
      <c r="Q51" s="60"/>
      <c r="R51" s="108">
        <f>SUM(R49+R47+R45+R37+R27)</f>
        <v>0</v>
      </c>
      <c r="S51" s="108"/>
      <c r="T51" s="39"/>
    </row>
    <row r="52" spans="1:20" ht="18.75" customHeight="1" x14ac:dyDescent="0.35">
      <c r="A52" s="61" t="s">
        <v>56</v>
      </c>
      <c r="L52" s="110" t="s">
        <v>57</v>
      </c>
      <c r="M52" s="110"/>
      <c r="N52" s="110"/>
      <c r="O52" s="110"/>
      <c r="P52" s="110"/>
      <c r="Q52" s="62"/>
      <c r="R52" s="96">
        <f>R49*M7</f>
        <v>0</v>
      </c>
      <c r="S52" s="96"/>
      <c r="T52" s="39"/>
    </row>
    <row r="53" spans="1:20" ht="18.75" customHeight="1" x14ac:dyDescent="0.35">
      <c r="A53" s="111" t="s">
        <v>9</v>
      </c>
      <c r="B53" s="111"/>
      <c r="C53" s="111"/>
      <c r="D53" s="111"/>
      <c r="E53" s="111"/>
      <c r="F53" s="111"/>
      <c r="G53" s="112">
        <f ca="1">TODAY()</f>
        <v>46029</v>
      </c>
      <c r="H53" s="112"/>
      <c r="I53" s="112"/>
      <c r="J53" s="112"/>
      <c r="L53" s="110" t="s">
        <v>58</v>
      </c>
      <c r="M53" s="110"/>
      <c r="N53" s="110"/>
      <c r="O53" s="110"/>
      <c r="P53" s="110"/>
      <c r="Q53" s="62"/>
      <c r="R53" s="96"/>
      <c r="S53" s="96"/>
      <c r="T53" s="39"/>
    </row>
    <row r="54" spans="1:20" ht="18.75" customHeight="1" x14ac:dyDescent="0.35">
      <c r="A54" s="61" t="s">
        <v>59</v>
      </c>
      <c r="L54" s="109" t="s">
        <v>60</v>
      </c>
      <c r="M54" s="109"/>
      <c r="N54" s="109"/>
      <c r="O54" s="109"/>
      <c r="P54" s="109"/>
      <c r="Q54" s="60"/>
      <c r="R54" s="113">
        <f>SUM(R51-R52-R53)</f>
        <v>0</v>
      </c>
      <c r="S54" s="113"/>
      <c r="T54" s="39"/>
    </row>
    <row r="55" spans="1:20" ht="21.75" customHeight="1" x14ac:dyDescent="0.3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T55" s="39"/>
    </row>
    <row r="56" spans="1:20" x14ac:dyDescent="0.35">
      <c r="A56" s="63"/>
      <c r="B56" s="57"/>
      <c r="C56" s="57"/>
      <c r="D56" s="115">
        <f>+K5</f>
        <v>0</v>
      </c>
      <c r="E56" s="115"/>
      <c r="F56" s="116">
        <f>+A5</f>
        <v>0</v>
      </c>
      <c r="G56" s="116"/>
      <c r="H56" s="116"/>
      <c r="I56" s="116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8"/>
    </row>
  </sheetData>
  <mergeCells count="156">
    <mergeCell ref="A53:F53"/>
    <mergeCell ref="G53:J53"/>
    <mergeCell ref="L53:P53"/>
    <mergeCell ref="R53:S53"/>
    <mergeCell ref="L54:P54"/>
    <mergeCell ref="R54:S54"/>
    <mergeCell ref="A55:K55"/>
    <mergeCell ref="D56:E56"/>
    <mergeCell ref="F56:I56"/>
    <mergeCell ref="A47:K47"/>
    <mergeCell ref="L47:P47"/>
    <mergeCell ref="R47:S47"/>
    <mergeCell ref="A49:K49"/>
    <mergeCell ref="L49:P49"/>
    <mergeCell ref="R49:S49"/>
    <mergeCell ref="L51:P51"/>
    <mergeCell ref="R51:S51"/>
    <mergeCell ref="L52:P52"/>
    <mergeCell ref="R52:S52"/>
    <mergeCell ref="I40:J40"/>
    <mergeCell ref="O40:P40"/>
    <mergeCell ref="R40:S40"/>
    <mergeCell ref="I42:J42"/>
    <mergeCell ref="O42:P42"/>
    <mergeCell ref="R42:S42"/>
    <mergeCell ref="O44:P44"/>
    <mergeCell ref="R44:S44"/>
    <mergeCell ref="C45:K45"/>
    <mergeCell ref="L45:P45"/>
    <mergeCell ref="R45:S45"/>
    <mergeCell ref="A35:K35"/>
    <mergeCell ref="L35:P35"/>
    <mergeCell ref="R35:S35"/>
    <mergeCell ref="A36:K36"/>
    <mergeCell ref="L36:P36"/>
    <mergeCell ref="R36:S36"/>
    <mergeCell ref="L37:P37"/>
    <mergeCell ref="R37:S37"/>
    <mergeCell ref="Q38:T38"/>
    <mergeCell ref="A32:K32"/>
    <mergeCell ref="L32:P32"/>
    <mergeCell ref="R32:S32"/>
    <mergeCell ref="A33:K33"/>
    <mergeCell ref="L33:P33"/>
    <mergeCell ref="R33:S33"/>
    <mergeCell ref="A34:K34"/>
    <mergeCell ref="L34:P34"/>
    <mergeCell ref="R34:S34"/>
    <mergeCell ref="R27:S27"/>
    <mergeCell ref="A29:K29"/>
    <mergeCell ref="L29:P29"/>
    <mergeCell ref="R29:S29"/>
    <mergeCell ref="A30:K30"/>
    <mergeCell ref="L30:P30"/>
    <mergeCell ref="R30:S30"/>
    <mergeCell ref="A31:K31"/>
    <mergeCell ref="L31:P31"/>
    <mergeCell ref="R31:S31"/>
    <mergeCell ref="U24:X24"/>
    <mergeCell ref="A25:F25"/>
    <mergeCell ref="G25:K25"/>
    <mergeCell ref="L25:M25"/>
    <mergeCell ref="O25:P25"/>
    <mergeCell ref="R25:S25"/>
    <mergeCell ref="U25:X25"/>
    <mergeCell ref="A26:F26"/>
    <mergeCell ref="G26:K26"/>
    <mergeCell ref="L26:M26"/>
    <mergeCell ref="U26:X26"/>
    <mergeCell ref="A20:C20"/>
    <mergeCell ref="D20:E20"/>
    <mergeCell ref="G20:O20"/>
    <mergeCell ref="P20:R20"/>
    <mergeCell ref="S20:T20"/>
    <mergeCell ref="U22:X22"/>
    <mergeCell ref="A23:K23"/>
    <mergeCell ref="L23:M23"/>
    <mergeCell ref="O23:P23"/>
    <mergeCell ref="R23:S23"/>
    <mergeCell ref="U23:X23"/>
    <mergeCell ref="A18:C18"/>
    <mergeCell ref="D18:E18"/>
    <mergeCell ref="G18:O18"/>
    <mergeCell ref="P18:R18"/>
    <mergeCell ref="S18:T18"/>
    <mergeCell ref="V18:X18"/>
    <mergeCell ref="Y18:Z18"/>
    <mergeCell ref="A19:C19"/>
    <mergeCell ref="D19:E19"/>
    <mergeCell ref="G19:O19"/>
    <mergeCell ref="P19:R19"/>
    <mergeCell ref="S19:T19"/>
    <mergeCell ref="V19:X19"/>
    <mergeCell ref="Y19:Z19"/>
    <mergeCell ref="A16:C16"/>
    <mergeCell ref="D16:E16"/>
    <mergeCell ref="G16:O16"/>
    <mergeCell ref="P16:R16"/>
    <mergeCell ref="S16:T16"/>
    <mergeCell ref="V16:X16"/>
    <mergeCell ref="Y16:Z16"/>
    <mergeCell ref="A17:C17"/>
    <mergeCell ref="D17:E17"/>
    <mergeCell ref="G17:O17"/>
    <mergeCell ref="P17:R17"/>
    <mergeCell ref="S17:T17"/>
    <mergeCell ref="V17:X17"/>
    <mergeCell ref="Y17:Z17"/>
    <mergeCell ref="V13:Z13"/>
    <mergeCell ref="A14:C14"/>
    <mergeCell ref="D14:E14"/>
    <mergeCell ref="G14:O14"/>
    <mergeCell ref="P14:R14"/>
    <mergeCell ref="S14:T14"/>
    <mergeCell ref="V14:X14"/>
    <mergeCell ref="Y14:Z14"/>
    <mergeCell ref="A15:C15"/>
    <mergeCell ref="D15:E15"/>
    <mergeCell ref="G15:O15"/>
    <mergeCell ref="P15:R15"/>
    <mergeCell ref="S15:T15"/>
    <mergeCell ref="V15:X15"/>
    <mergeCell ref="Y15:Z15"/>
    <mergeCell ref="A9:J9"/>
    <mergeCell ref="K9:N9"/>
    <mergeCell ref="O9:T9"/>
    <mergeCell ref="A10:T10"/>
    <mergeCell ref="A11:T11"/>
    <mergeCell ref="A12:E12"/>
    <mergeCell ref="F12:O12"/>
    <mergeCell ref="P12:T12"/>
    <mergeCell ref="A13:C13"/>
    <mergeCell ref="D13:E13"/>
    <mergeCell ref="G13:O13"/>
    <mergeCell ref="P13:R13"/>
    <mergeCell ref="S13:T13"/>
    <mergeCell ref="A6:G6"/>
    <mergeCell ref="H6:L6"/>
    <mergeCell ref="M6:N6"/>
    <mergeCell ref="O6:T6"/>
    <mergeCell ref="A7:G7"/>
    <mergeCell ref="H7:L7"/>
    <mergeCell ref="M7:N7"/>
    <mergeCell ref="O7:T7"/>
    <mergeCell ref="A8:J8"/>
    <mergeCell ref="K8:N8"/>
    <mergeCell ref="O8:T8"/>
    <mergeCell ref="A2:J2"/>
    <mergeCell ref="K2:S2"/>
    <mergeCell ref="A3:J3"/>
    <mergeCell ref="K3:N3"/>
    <mergeCell ref="P3:S3"/>
    <mergeCell ref="A4:J4"/>
    <mergeCell ref="K4:T4"/>
    <mergeCell ref="A5:J5"/>
    <mergeCell ref="K5:T5"/>
  </mergeCells>
  <pageMargins left="0.7" right="0.7" top="0.75" bottom="0.75" header="0.51180555555555496" footer="0.51180555555555496"/>
  <pageSetup paperSize="9" scale="95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3</vt:i4>
      </vt:variant>
    </vt:vector>
  </HeadingPairs>
  <TitlesOfParts>
    <vt:vector size="4" baseType="lpstr">
      <vt:lpstr>Taul1</vt:lpstr>
      <vt:lpstr>Taul1!Print_Area_0_0</vt:lpstr>
      <vt:lpstr>Taul1!Print_Area_0_0_0</vt:lpstr>
      <vt:lpstr>Taul1!Tulostusalue</vt:lpstr>
    </vt:vector>
  </TitlesOfParts>
  <Company>Valtori TUVE-yksikkö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Pelkonen Harri PV JPR</dc:creator>
  <dc:description/>
  <cp:lastModifiedBy>Harri Pelkonen</cp:lastModifiedBy>
  <cp:revision>11</cp:revision>
  <cp:lastPrinted>2026-01-07T12:17:20Z</cp:lastPrinted>
  <dcterms:created xsi:type="dcterms:W3CDTF">2022-03-31T05:12:01Z</dcterms:created>
  <dcterms:modified xsi:type="dcterms:W3CDTF">2026-01-07T12:25:10Z</dcterms:modified>
  <dc:language>fi-FI</dc:language>
</cp:coreProperties>
</file>